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4F5C6D87-A29B-4A68-8C96-7B923C68A5D8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Utrekning av nettolønn for ein " sheetId="1" r:id="rId1"/>
    <sheet name="Utrekning av skatteoppgjer f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6" i="2"/>
  <c r="E7" i="2" s="1"/>
  <c r="E10" i="2" s="1"/>
  <c r="E16" i="2" s="1"/>
  <c r="E17" i="2" s="1"/>
  <c r="A16" i="1"/>
  <c r="E14" i="1"/>
  <c r="E9" i="1"/>
  <c r="E5" i="1"/>
  <c r="E4" i="1"/>
  <c r="E6" i="1" l="1"/>
  <c r="E17" i="1" l="1"/>
  <c r="E10" i="1"/>
  <c r="E15" i="1" l="1"/>
  <c r="E18" i="1" s="1"/>
  <c r="E11" i="1"/>
  <c r="E12" i="1" s="1"/>
  <c r="E19" i="1"/>
</calcChain>
</file>

<file path=xl/sharedStrings.xml><?xml version="1.0" encoding="utf-8"?>
<sst xmlns="http://schemas.openxmlformats.org/spreadsheetml/2006/main" count="100" uniqueCount="48">
  <si>
    <t>Skattereglar</t>
  </si>
  <si>
    <t>Frå skattemeldinga (sjølvmeldinga)</t>
  </si>
  <si>
    <t>Inntektsskatt</t>
  </si>
  <si>
    <t>%</t>
  </si>
  <si>
    <t>Personinntekt</t>
  </si>
  <si>
    <t>kr</t>
  </si>
  <si>
    <t>Trygdeavgift</t>
  </si>
  <si>
    <t>Renteinntekter</t>
  </si>
  <si>
    <t>Innslag trinnskatt trinn 1</t>
  </si>
  <si>
    <t>Renteutgifter</t>
  </si>
  <si>
    <t>Trinnskatt trinn 1</t>
  </si>
  <si>
    <t>Innslag trinnskatt trinn 2</t>
  </si>
  <si>
    <t>Minstefrådrag</t>
  </si>
  <si>
    <t>Trinnskatt trinn 2</t>
  </si>
  <si>
    <t>Alminneleg inntekt</t>
  </si>
  <si>
    <t>Innslag trinnskatt trinn 3</t>
  </si>
  <si>
    <t>Trinnskatt trinn 3</t>
  </si>
  <si>
    <t>Skatteutrekning</t>
  </si>
  <si>
    <t>Innslag trinnskatt trinn 4</t>
  </si>
  <si>
    <t>Trinnskatt trinn 4</t>
  </si>
  <si>
    <t>Minstefrådrag, nedre grense</t>
  </si>
  <si>
    <t>Minstefrådrag, øvre grense</t>
  </si>
  <si>
    <t>Samla skatt</t>
  </si>
  <si>
    <t>Nettoinntekt</t>
  </si>
  <si>
    <t>Nettolønna til Morten i februar 2018</t>
  </si>
  <si>
    <t>Opplysningar til utrekninga</t>
  </si>
  <si>
    <t>Utrekning av nettolønn</t>
  </si>
  <si>
    <t>Fast månadslønn</t>
  </si>
  <si>
    <t>Lønn</t>
  </si>
  <si>
    <t>Skattetabell</t>
  </si>
  <si>
    <t>Overtidstimelønn</t>
  </si>
  <si>
    <t>kr/t</t>
  </si>
  <si>
    <t>Overtidslønn</t>
  </si>
  <si>
    <t>Skatteprosent på overtid</t>
  </si>
  <si>
    <t>Bruttolønn</t>
  </si>
  <si>
    <t>Fagforeiningskontingent</t>
  </si>
  <si>
    <t>Pensjonssparing</t>
  </si>
  <si>
    <t>Trekk</t>
  </si>
  <si>
    <t>Tal på overtidstimar</t>
  </si>
  <si>
    <t>t</t>
  </si>
  <si>
    <t>Sum trekk før skatt</t>
  </si>
  <si>
    <t>Trekkgrunnlag for skatt</t>
  </si>
  <si>
    <t>Skatt av fast månadslønn</t>
  </si>
  <si>
    <t>Skatt på overtidslønn</t>
  </si>
  <si>
    <t>Skattetrekk av den faste lønna:</t>
  </si>
  <si>
    <t>Sum trekk</t>
  </si>
  <si>
    <t xml:space="preserve"> - Sum trekk</t>
  </si>
  <si>
    <t>Nettolønn for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</si>
</sst>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2"/>
      <name val="Arial"/>
    </font>
    <font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/>
    <xf numFmtId="0" fontId="2" fillId="0" borderId="2" xfId="0" applyFont="1" applyBorder="1" applyAlignment="1"/>
    <xf numFmtId="2" fontId="3" fillId="2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1" xfId="0" applyFont="1" applyBorder="1" applyAlignment="1"/>
    <xf numFmtId="2" fontId="3" fillId="2" borderId="0" xfId="0" applyNumberFormat="1" applyFont="1" applyFill="1" applyAlignment="1">
      <alignment horizontal="right"/>
    </xf>
    <xf numFmtId="0" fontId="1" fillId="0" borderId="2" xfId="0" applyFont="1" applyBorder="1" applyAlignment="1"/>
    <xf numFmtId="2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2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9"/>
  <sheetViews>
    <sheetView workbookViewId="0">
      <selection sqref="A1:D1"/>
    </sheetView>
  </sheetViews>
  <sheetFormatPr baseColWidth="10" defaultColWidth="14.453125" defaultRowHeight="15.75" customHeight="1" x14ac:dyDescent="0.25"/>
  <cols>
    <col min="1" max="1" width="24" customWidth="1"/>
    <col min="2" max="2" width="8.81640625" customWidth="1"/>
    <col min="3" max="3" width="5.81640625" customWidth="1"/>
    <col min="4" max="4" width="23.453125" customWidth="1"/>
    <col min="5" max="5" width="12.08984375" customWidth="1"/>
    <col min="6" max="6" width="3.81640625" customWidth="1"/>
  </cols>
  <sheetData>
    <row r="1" spans="1:9" ht="15.75" customHeight="1" x14ac:dyDescent="0.4">
      <c r="A1" s="22" t="s">
        <v>24</v>
      </c>
      <c r="B1" s="23"/>
      <c r="C1" s="23"/>
      <c r="D1" s="23"/>
      <c r="E1" s="17"/>
      <c r="F1" s="2"/>
      <c r="G1" s="2"/>
      <c r="H1" s="2"/>
      <c r="I1" s="5"/>
    </row>
    <row r="2" spans="1:9" x14ac:dyDescent="0.35">
      <c r="A2" s="18" t="s">
        <v>25</v>
      </c>
      <c r="B2" s="2"/>
      <c r="C2" s="2"/>
      <c r="D2" s="18" t="s">
        <v>26</v>
      </c>
      <c r="E2" s="2"/>
      <c r="F2" s="2"/>
      <c r="G2" s="19"/>
      <c r="H2" s="2"/>
      <c r="I2" s="5"/>
    </row>
    <row r="3" spans="1:9" ht="15.75" customHeight="1" x14ac:dyDescent="0.3">
      <c r="A3" s="20" t="s">
        <v>27</v>
      </c>
      <c r="B3" s="5">
        <v>38000</v>
      </c>
      <c r="C3" s="2" t="s">
        <v>5</v>
      </c>
      <c r="D3" s="1" t="s">
        <v>28</v>
      </c>
      <c r="E3" s="2"/>
      <c r="F3" s="2"/>
      <c r="G3" s="2"/>
      <c r="H3" s="2"/>
      <c r="I3" s="5"/>
    </row>
    <row r="4" spans="1:9" ht="15.75" customHeight="1" x14ac:dyDescent="0.25">
      <c r="A4" s="2" t="s">
        <v>29</v>
      </c>
      <c r="B4" s="5">
        <v>7100</v>
      </c>
      <c r="C4" s="2"/>
      <c r="D4" s="20" t="s">
        <v>27</v>
      </c>
      <c r="E4" s="6">
        <f>B3</f>
        <v>38000</v>
      </c>
      <c r="F4" s="2" t="s">
        <v>5</v>
      </c>
      <c r="G4" s="2"/>
      <c r="H4" s="2"/>
      <c r="I4" s="5"/>
    </row>
    <row r="5" spans="1:9" ht="15.75" customHeight="1" x14ac:dyDescent="0.25">
      <c r="A5" s="2" t="s">
        <v>30</v>
      </c>
      <c r="B5" s="5">
        <v>1100</v>
      </c>
      <c r="C5" s="2" t="s">
        <v>31</v>
      </c>
      <c r="D5" s="2" t="s">
        <v>32</v>
      </c>
      <c r="E5" s="6">
        <f>B10*B5</f>
        <v>5500</v>
      </c>
      <c r="F5" s="2" t="s">
        <v>5</v>
      </c>
      <c r="G5" s="2"/>
      <c r="H5" s="2"/>
      <c r="I5" s="5"/>
    </row>
    <row r="6" spans="1:9" ht="15.75" customHeight="1" x14ac:dyDescent="0.3">
      <c r="A6" s="2" t="s">
        <v>33</v>
      </c>
      <c r="B6" s="5">
        <v>36</v>
      </c>
      <c r="C6" s="2" t="s">
        <v>3</v>
      </c>
      <c r="D6" s="1" t="s">
        <v>34</v>
      </c>
      <c r="E6" s="6">
        <f>SUM(E4:E5)</f>
        <v>43500</v>
      </c>
      <c r="F6" s="2" t="s">
        <v>5</v>
      </c>
      <c r="G6" s="2"/>
      <c r="H6" s="2"/>
      <c r="I6" s="5"/>
    </row>
    <row r="7" spans="1:9" ht="15.75" customHeight="1" x14ac:dyDescent="0.25">
      <c r="A7" s="20" t="s">
        <v>35</v>
      </c>
      <c r="B7" s="5">
        <v>1.5</v>
      </c>
      <c r="C7" s="2" t="s">
        <v>3</v>
      </c>
      <c r="D7" s="2"/>
      <c r="E7" s="7"/>
      <c r="F7" s="2"/>
      <c r="G7" s="2"/>
      <c r="H7" s="2"/>
      <c r="I7" s="5"/>
    </row>
    <row r="8" spans="1:9" ht="15.75" customHeight="1" x14ac:dyDescent="0.3">
      <c r="A8" s="2" t="s">
        <v>36</v>
      </c>
      <c r="B8" s="5">
        <v>2</v>
      </c>
      <c r="C8" s="2" t="s">
        <v>3</v>
      </c>
      <c r="D8" s="1" t="s">
        <v>37</v>
      </c>
      <c r="E8" s="7"/>
      <c r="F8" s="2"/>
      <c r="G8" s="2"/>
      <c r="H8" s="2"/>
      <c r="I8" s="5"/>
    </row>
    <row r="9" spans="1:9" ht="15.75" customHeight="1" x14ac:dyDescent="0.25">
      <c r="A9" s="2"/>
      <c r="B9" s="2"/>
      <c r="C9" s="2"/>
      <c r="D9" s="2" t="s">
        <v>36</v>
      </c>
      <c r="E9" s="6">
        <f>B8*E4/100</f>
        <v>760</v>
      </c>
      <c r="F9" s="2" t="s">
        <v>5</v>
      </c>
      <c r="G9" s="2"/>
      <c r="H9" s="2"/>
      <c r="I9" s="5"/>
    </row>
    <row r="10" spans="1:9" ht="15.75" customHeight="1" x14ac:dyDescent="0.25">
      <c r="A10" s="20" t="s">
        <v>38</v>
      </c>
      <c r="B10" s="5">
        <v>5</v>
      </c>
      <c r="C10" s="2" t="s">
        <v>39</v>
      </c>
      <c r="D10" s="20" t="s">
        <v>35</v>
      </c>
      <c r="E10" s="6">
        <f>B7*E6/100</f>
        <v>652.5</v>
      </c>
      <c r="F10" s="2" t="s">
        <v>5</v>
      </c>
      <c r="G10" s="2"/>
      <c r="H10" s="2"/>
      <c r="I10" s="5"/>
    </row>
    <row r="11" spans="1:9" ht="15.75" customHeight="1" x14ac:dyDescent="0.3">
      <c r="A11" s="2"/>
      <c r="B11" s="2"/>
      <c r="C11" s="2"/>
      <c r="D11" s="1" t="s">
        <v>40</v>
      </c>
      <c r="E11" s="6">
        <f>E9+E10</f>
        <v>1412.5</v>
      </c>
      <c r="F11" s="2" t="s">
        <v>5</v>
      </c>
      <c r="G11" s="2"/>
      <c r="H11" s="2"/>
      <c r="I11" s="5"/>
    </row>
    <row r="12" spans="1:9" ht="15.75" customHeight="1" x14ac:dyDescent="0.3">
      <c r="A12" s="2"/>
      <c r="B12" s="2"/>
      <c r="C12" s="2"/>
      <c r="D12" s="1" t="s">
        <v>41</v>
      </c>
      <c r="E12" s="6">
        <f>E4-E11</f>
        <v>36587.5</v>
      </c>
      <c r="F12" s="2" t="s">
        <v>5</v>
      </c>
      <c r="G12" s="2"/>
      <c r="H12" s="2"/>
      <c r="I12" s="5"/>
    </row>
    <row r="13" spans="1:9" ht="15.75" customHeight="1" x14ac:dyDescent="0.25">
      <c r="A13" s="2"/>
      <c r="B13" s="2"/>
      <c r="C13" s="2"/>
      <c r="D13" s="20" t="s">
        <v>42</v>
      </c>
      <c r="E13" s="6">
        <v>10819</v>
      </c>
      <c r="F13" s="2" t="s">
        <v>5</v>
      </c>
      <c r="G13" s="2"/>
      <c r="H13" s="2"/>
      <c r="I13" s="5"/>
    </row>
    <row r="14" spans="1:9" ht="15.75" customHeight="1" x14ac:dyDescent="0.25">
      <c r="A14" s="2"/>
      <c r="B14" s="2"/>
      <c r="C14" s="2"/>
      <c r="D14" s="2" t="s">
        <v>43</v>
      </c>
      <c r="E14" s="6">
        <f>B6*E5/100</f>
        <v>1980</v>
      </c>
      <c r="F14" s="2" t="s">
        <v>5</v>
      </c>
      <c r="G14" s="2"/>
      <c r="H14" s="2"/>
      <c r="I14" s="5"/>
    </row>
    <row r="15" spans="1:9" ht="15.75" customHeight="1" x14ac:dyDescent="0.3">
      <c r="A15" s="4" t="s">
        <v>44</v>
      </c>
      <c r="B15" s="2"/>
      <c r="C15" s="2"/>
      <c r="D15" s="1" t="s">
        <v>45</v>
      </c>
      <c r="E15" s="6">
        <f>E9+E10+E13+E14</f>
        <v>14211.5</v>
      </c>
      <c r="F15" s="2" t="s">
        <v>5</v>
      </c>
      <c r="G15" s="4"/>
      <c r="H15" s="2"/>
      <c r="I15" s="5"/>
    </row>
    <row r="16" spans="1:9" ht="15.75" customHeight="1" x14ac:dyDescent="0.25">
      <c r="A16" s="21" t="str">
        <f>HYPERLINK("https://tabellkort.app.skatteetaten.no","Skattetabeller")</f>
        <v>Skattetabeller</v>
      </c>
      <c r="B16" s="2"/>
      <c r="C16" s="2"/>
      <c r="D16" s="2"/>
      <c r="E16" s="7"/>
      <c r="F16" s="2"/>
      <c r="G16" s="2"/>
      <c r="H16" s="2"/>
      <c r="I16" s="5"/>
    </row>
    <row r="17" spans="1:9" ht="15.75" customHeight="1" x14ac:dyDescent="0.25">
      <c r="A17" s="2"/>
      <c r="B17" s="2"/>
      <c r="C17" s="2"/>
      <c r="D17" s="2" t="s">
        <v>34</v>
      </c>
      <c r="E17" s="6">
        <f>E6</f>
        <v>43500</v>
      </c>
      <c r="F17" s="2" t="s">
        <v>5</v>
      </c>
      <c r="G17" s="2"/>
      <c r="H17" s="2"/>
      <c r="I17" s="5"/>
    </row>
    <row r="18" spans="1:9" ht="15.75" customHeight="1" x14ac:dyDescent="0.25">
      <c r="A18" s="2"/>
      <c r="B18" s="2"/>
      <c r="C18" s="2"/>
      <c r="D18" s="8" t="s">
        <v>46</v>
      </c>
      <c r="E18" s="10">
        <f>E15</f>
        <v>14211.5</v>
      </c>
      <c r="F18" s="8" t="s">
        <v>5</v>
      </c>
      <c r="G18" s="2"/>
      <c r="H18" s="2"/>
      <c r="I18" s="5"/>
    </row>
    <row r="19" spans="1:9" ht="15.75" customHeight="1" x14ac:dyDescent="0.3">
      <c r="A19" s="2"/>
      <c r="B19" s="2"/>
      <c r="C19" s="2"/>
      <c r="D19" s="15" t="s">
        <v>47</v>
      </c>
      <c r="E19" s="16">
        <f>E17-E18</f>
        <v>29288.5</v>
      </c>
      <c r="F19" s="15" t="s">
        <v>5</v>
      </c>
      <c r="G19" s="2"/>
      <c r="H19" s="2"/>
      <c r="I19" s="5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9"/>
  <sheetViews>
    <sheetView tabSelected="1" workbookViewId="0"/>
  </sheetViews>
  <sheetFormatPr baseColWidth="10" defaultColWidth="14.453125" defaultRowHeight="15.75" customHeight="1" x14ac:dyDescent="0.25"/>
  <cols>
    <col min="1" max="1" width="25.08984375" customWidth="1"/>
    <col min="2" max="2" width="10" customWidth="1"/>
    <col min="3" max="3" width="5.26953125" customWidth="1"/>
    <col min="4" max="4" width="19.26953125" customWidth="1"/>
    <col min="5" max="5" width="12.54296875" customWidth="1"/>
  </cols>
  <sheetData>
    <row r="1" spans="1:7" ht="15.75" customHeight="1" x14ac:dyDescent="0.3">
      <c r="A1" s="1" t="s">
        <v>0</v>
      </c>
      <c r="B1" s="2"/>
      <c r="C1" s="2"/>
      <c r="D1" s="3" t="s">
        <v>1</v>
      </c>
      <c r="E1" s="2"/>
      <c r="F1" s="2"/>
      <c r="G1" s="4"/>
    </row>
    <row r="2" spans="1:7" ht="15.75" customHeight="1" x14ac:dyDescent="0.25">
      <c r="A2" s="2" t="s">
        <v>2</v>
      </c>
      <c r="B2" s="5">
        <v>23</v>
      </c>
      <c r="C2" s="2" t="s">
        <v>3</v>
      </c>
      <c r="D2" s="2" t="s">
        <v>4</v>
      </c>
      <c r="E2" s="6">
        <v>600000</v>
      </c>
      <c r="F2" s="2" t="s">
        <v>5</v>
      </c>
      <c r="G2" s="2"/>
    </row>
    <row r="3" spans="1:7" ht="15.75" customHeight="1" x14ac:dyDescent="0.25">
      <c r="A3" s="2" t="s">
        <v>6</v>
      </c>
      <c r="B3" s="5">
        <v>8.1999999999999993</v>
      </c>
      <c r="C3" s="2" t="s">
        <v>3</v>
      </c>
      <c r="D3" s="2" t="s">
        <v>7</v>
      </c>
      <c r="E3" s="6">
        <v>2000</v>
      </c>
      <c r="F3" s="2" t="s">
        <v>5</v>
      </c>
      <c r="G3" s="2"/>
    </row>
    <row r="4" spans="1:7" ht="15.75" customHeight="1" x14ac:dyDescent="0.25">
      <c r="A4" s="2" t="s">
        <v>8</v>
      </c>
      <c r="B4" s="5">
        <v>169000</v>
      </c>
      <c r="C4" s="2" t="s">
        <v>5</v>
      </c>
      <c r="D4" s="2" t="s">
        <v>9</v>
      </c>
      <c r="E4" s="6">
        <v>70000</v>
      </c>
      <c r="F4" s="2" t="s">
        <v>5</v>
      </c>
      <c r="G4" s="2"/>
    </row>
    <row r="5" spans="1:7" ht="15.75" customHeight="1" x14ac:dyDescent="0.25">
      <c r="A5" s="2" t="s">
        <v>10</v>
      </c>
      <c r="B5" s="5">
        <v>1.4</v>
      </c>
      <c r="C5" s="2" t="s">
        <v>3</v>
      </c>
      <c r="D5" s="2"/>
      <c r="E5" s="7"/>
      <c r="F5" s="2"/>
      <c r="G5" s="2"/>
    </row>
    <row r="6" spans="1:7" ht="15.75" customHeight="1" x14ac:dyDescent="0.25">
      <c r="A6" s="2" t="s">
        <v>11</v>
      </c>
      <c r="B6" s="5">
        <v>237900</v>
      </c>
      <c r="C6" s="2" t="s">
        <v>5</v>
      </c>
      <c r="D6" s="8" t="s">
        <v>12</v>
      </c>
      <c r="E6" s="9">
        <f>IF(E2*B12/100&gt;B14,B14,IF(E2*B12/100&lt;B13,B13,E2*B12/100))</f>
        <v>97610</v>
      </c>
      <c r="F6" s="8" t="s">
        <v>5</v>
      </c>
      <c r="G6" s="4"/>
    </row>
    <row r="7" spans="1:7" ht="15.75" customHeight="1" x14ac:dyDescent="0.25">
      <c r="A7" s="2" t="s">
        <v>13</v>
      </c>
      <c r="B7" s="5">
        <v>3.3</v>
      </c>
      <c r="C7" s="2" t="s">
        <v>3</v>
      </c>
      <c r="D7" s="8" t="s">
        <v>14</v>
      </c>
      <c r="E7" s="10">
        <f>E2+E3-E4-E6</f>
        <v>434390</v>
      </c>
      <c r="F7" s="8" t="s">
        <v>5</v>
      </c>
      <c r="G7" s="11"/>
    </row>
    <row r="8" spans="1:7" ht="15.75" customHeight="1" x14ac:dyDescent="0.25">
      <c r="A8" s="2" t="s">
        <v>15</v>
      </c>
      <c r="B8" s="5">
        <v>598050</v>
      </c>
      <c r="C8" s="2" t="s">
        <v>5</v>
      </c>
      <c r="D8" s="2"/>
      <c r="E8" s="7"/>
      <c r="F8" s="2"/>
      <c r="G8" s="11"/>
    </row>
    <row r="9" spans="1:7" ht="15.75" customHeight="1" x14ac:dyDescent="0.3">
      <c r="A9" s="2" t="s">
        <v>16</v>
      </c>
      <c r="B9" s="5">
        <v>12.4</v>
      </c>
      <c r="C9" s="2" t="s">
        <v>3</v>
      </c>
      <c r="D9" s="1" t="s">
        <v>17</v>
      </c>
      <c r="E9" s="7"/>
      <c r="F9" s="2"/>
      <c r="G9" s="11"/>
    </row>
    <row r="10" spans="1:7" ht="15.75" customHeight="1" x14ac:dyDescent="0.25">
      <c r="A10" s="2" t="s">
        <v>18</v>
      </c>
      <c r="B10" s="5">
        <v>962050</v>
      </c>
      <c r="C10" s="2" t="s">
        <v>5</v>
      </c>
      <c r="D10" s="2" t="s">
        <v>2</v>
      </c>
      <c r="E10" s="6">
        <f>E7*B2/100</f>
        <v>99909.7</v>
      </c>
      <c r="F10" s="2" t="s">
        <v>5</v>
      </c>
      <c r="G10" s="11"/>
    </row>
    <row r="11" spans="1:7" ht="15.75" customHeight="1" x14ac:dyDescent="0.25">
      <c r="A11" s="2" t="s">
        <v>19</v>
      </c>
      <c r="B11" s="5">
        <v>15.4</v>
      </c>
      <c r="C11" s="2" t="s">
        <v>3</v>
      </c>
      <c r="D11" s="2" t="s">
        <v>6</v>
      </c>
      <c r="E11" s="6">
        <f>E2*B3/100</f>
        <v>49200</v>
      </c>
      <c r="F11" s="2" t="s">
        <v>5</v>
      </c>
      <c r="G11" s="11"/>
    </row>
    <row r="12" spans="1:7" ht="15.75" customHeight="1" x14ac:dyDescent="0.25">
      <c r="A12" s="2" t="s">
        <v>12</v>
      </c>
      <c r="B12" s="5">
        <v>45</v>
      </c>
      <c r="C12" s="2" t="s">
        <v>3</v>
      </c>
      <c r="D12" s="2" t="s">
        <v>10</v>
      </c>
      <c r="E12" s="6">
        <f>IF(E2&gt;B6,(B6-B4)*B5/100,IF(E2-B4&gt;0,(E2-B4)*B5/100,0))</f>
        <v>964.6</v>
      </c>
      <c r="F12" s="2" t="s">
        <v>5</v>
      </c>
      <c r="G12" s="4"/>
    </row>
    <row r="13" spans="1:7" ht="15.75" customHeight="1" x14ac:dyDescent="0.25">
      <c r="A13" s="2" t="s">
        <v>20</v>
      </c>
      <c r="B13" s="5">
        <v>4000</v>
      </c>
      <c r="C13" s="2" t="s">
        <v>5</v>
      </c>
      <c r="D13" s="2" t="s">
        <v>13</v>
      </c>
      <c r="E13" s="12">
        <f>IF(E2&gt;B8,(B8-B6)*B7/100,IF(E2-B6&gt;0,(E2-B6)*B7/100,0))</f>
        <v>11884.95</v>
      </c>
      <c r="F13" s="2" t="s">
        <v>5</v>
      </c>
      <c r="G13" s="4"/>
    </row>
    <row r="14" spans="1:7" ht="15.75" customHeight="1" x14ac:dyDescent="0.25">
      <c r="A14" s="2" t="s">
        <v>21</v>
      </c>
      <c r="B14" s="5">
        <v>97610</v>
      </c>
      <c r="C14" s="2" t="s">
        <v>5</v>
      </c>
      <c r="D14" s="2" t="s">
        <v>16</v>
      </c>
      <c r="E14" s="12">
        <f>IF(E2&gt;B10,(B10-B8)*B9/100,IF(E2-B8&gt;0,(E2-B8)*B9/100,0))</f>
        <v>241.8</v>
      </c>
      <c r="F14" s="2" t="s">
        <v>5</v>
      </c>
      <c r="G14" s="4"/>
    </row>
    <row r="15" spans="1:7" ht="15.75" customHeight="1" x14ac:dyDescent="0.25">
      <c r="A15" s="2"/>
      <c r="B15" s="2"/>
      <c r="C15" s="2"/>
      <c r="D15" s="8" t="s">
        <v>19</v>
      </c>
      <c r="E15" s="10">
        <f>IF(E2&gt;B10,(E2-B10)*B11/100,0)</f>
        <v>0</v>
      </c>
      <c r="F15" s="8" t="s">
        <v>5</v>
      </c>
      <c r="G15" s="4"/>
    </row>
    <row r="16" spans="1:7" ht="15.75" customHeight="1" x14ac:dyDescent="0.3">
      <c r="A16" s="2"/>
      <c r="B16" s="2"/>
      <c r="C16" s="2"/>
      <c r="D16" s="13" t="s">
        <v>22</v>
      </c>
      <c r="E16" s="14">
        <f>SUM(E10:E15)</f>
        <v>162201.05000000002</v>
      </c>
      <c r="F16" s="13" t="s">
        <v>5</v>
      </c>
      <c r="G16" s="11"/>
    </row>
    <row r="17" spans="1:7" ht="15.75" customHeight="1" x14ac:dyDescent="0.3">
      <c r="A17" s="2"/>
      <c r="B17" s="2"/>
      <c r="C17" s="2"/>
      <c r="D17" s="15" t="s">
        <v>23</v>
      </c>
      <c r="E17" s="16">
        <f>E2+E3-E16</f>
        <v>439798.94999999995</v>
      </c>
      <c r="F17" s="15" t="s">
        <v>5</v>
      </c>
      <c r="G17" s="11"/>
    </row>
    <row r="19" spans="1:7" ht="15.75" customHeight="1" x14ac:dyDescent="0.25">
      <c r="A1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Utrekning av nettolønn for ein </vt:lpstr>
      <vt:lpstr>Utrekning av skatteoppgjer for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2019-05-08T12:37:42Z</dcterms:modified>
</cp:coreProperties>
</file>